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berekening" sheetId="2" r:id="rId1"/>
  </sheets>
  <calcPr calcId="144525"/>
</workbook>
</file>

<file path=xl/calcChain.xml><?xml version="1.0" encoding="utf-8"?>
<calcChain xmlns="http://schemas.openxmlformats.org/spreadsheetml/2006/main">
  <c r="A35" i="2" l="1"/>
  <c r="A30" i="2" l="1"/>
  <c r="A29" i="2"/>
  <c r="A28" i="2"/>
  <c r="A27" i="2"/>
  <c r="A26" i="2"/>
  <c r="A25" i="2"/>
  <c r="A24" i="2"/>
  <c r="A23" i="2"/>
  <c r="A22" i="2"/>
  <c r="C23" i="2" l="1"/>
  <c r="D23" i="2"/>
  <c r="F23" i="2"/>
  <c r="E23" i="2"/>
  <c r="B23" i="2"/>
  <c r="C27" i="2"/>
  <c r="E27" i="2"/>
  <c r="D27" i="2"/>
  <c r="F27" i="2"/>
  <c r="B27" i="2"/>
  <c r="F24" i="2"/>
  <c r="B24" i="2"/>
  <c r="E24" i="2"/>
  <c r="D24" i="2"/>
  <c r="C24" i="2"/>
  <c r="F28" i="2"/>
  <c r="B28" i="2"/>
  <c r="C28" i="2"/>
  <c r="E28" i="2"/>
  <c r="D28" i="2"/>
  <c r="E25" i="2"/>
  <c r="D25" i="2"/>
  <c r="F25" i="2"/>
  <c r="B25" i="2"/>
  <c r="C25" i="2"/>
  <c r="E29" i="2"/>
  <c r="F29" i="2"/>
  <c r="B29" i="2"/>
  <c r="D29" i="2"/>
  <c r="C29" i="2"/>
  <c r="C22" i="2"/>
  <c r="F22" i="2"/>
  <c r="E22" i="2"/>
  <c r="D22" i="2"/>
  <c r="B22" i="2"/>
  <c r="D26" i="2"/>
  <c r="C26" i="2"/>
  <c r="B26" i="2"/>
  <c r="E26" i="2"/>
  <c r="F26" i="2"/>
  <c r="D30" i="2"/>
  <c r="D35" i="2" s="1"/>
  <c r="B30" i="2"/>
  <c r="B35" i="2" s="1"/>
  <c r="F30" i="2"/>
  <c r="F35" i="2" s="1"/>
  <c r="E30" i="2"/>
  <c r="E35" i="2" s="1"/>
  <c r="C30" i="2"/>
  <c r="C35" i="2" s="1"/>
  <c r="F7" i="2"/>
  <c r="E7" i="2"/>
  <c r="D7" i="2"/>
  <c r="C7" i="2"/>
  <c r="B7" i="2"/>
  <c r="C17" i="2" l="1"/>
  <c r="C13" i="2"/>
  <c r="C12" i="2"/>
  <c r="C15" i="2"/>
  <c r="C11" i="2"/>
  <c r="C18" i="2"/>
  <c r="C14" i="2"/>
  <c r="C16" i="2"/>
  <c r="C10" i="2"/>
  <c r="E15" i="2"/>
  <c r="E11" i="2"/>
  <c r="E10" i="2"/>
  <c r="E13" i="2"/>
  <c r="E18" i="2"/>
  <c r="E17" i="2"/>
  <c r="E16" i="2"/>
  <c r="E12" i="2"/>
  <c r="E14" i="2"/>
  <c r="D16" i="2"/>
  <c r="D12" i="2"/>
  <c r="D15" i="2"/>
  <c r="D11" i="2"/>
  <c r="D18" i="2"/>
  <c r="D17" i="2"/>
  <c r="D13" i="2"/>
  <c r="D10" i="2"/>
  <c r="D14" i="2"/>
  <c r="B18" i="2"/>
  <c r="B14" i="2"/>
  <c r="B11" i="2"/>
  <c r="B15" i="2"/>
  <c r="B10" i="2"/>
  <c r="B17" i="2"/>
  <c r="B13" i="2"/>
  <c r="B16" i="2"/>
  <c r="B12" i="2"/>
  <c r="F18" i="2"/>
  <c r="F14" i="2"/>
  <c r="F13" i="2"/>
  <c r="F16" i="2"/>
  <c r="F12" i="2"/>
  <c r="F15" i="2"/>
  <c r="F11" i="2"/>
  <c r="F10" i="2"/>
  <c r="F17" i="2"/>
</calcChain>
</file>

<file path=xl/sharedStrings.xml><?xml version="1.0" encoding="utf-8"?>
<sst xmlns="http://schemas.openxmlformats.org/spreadsheetml/2006/main" count="28" uniqueCount="15">
  <si>
    <t>r(m)</t>
  </si>
  <si>
    <t>R (m)</t>
  </si>
  <si>
    <t>kD (m2/dag)</t>
  </si>
  <si>
    <t>phi(r) (cm)</t>
  </si>
  <si>
    <t>naam scenario</t>
  </si>
  <si>
    <t>R</t>
  </si>
  <si>
    <t>Controle op berekend debiet Q(R):</t>
  </si>
  <si>
    <t>q(R) (mm/jr)</t>
  </si>
  <si>
    <t>qv (mm/jr)</t>
  </si>
  <si>
    <t>qv = 50 mm/jr</t>
  </si>
  <si>
    <t>qv = 100 mm/jr</t>
  </si>
  <si>
    <t>qv = 200 mm/jr</t>
  </si>
  <si>
    <t>qv = 300 mm/jr</t>
  </si>
  <si>
    <t>qv = 350 mm/jr</t>
  </si>
  <si>
    <t>Q(r) (m2/dag)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</si>
</sst>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131598"/>
      <color rgb="FFD1CEC0"/>
      <color rgb="FF6C96D0"/>
      <color rgb="FFFAD391"/>
      <color rgb="FFED973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6413221784777"/>
          <c:y val="0.13439875762301956"/>
          <c:w val="0.84848712270341198"/>
          <c:h val="0.82250184109411051"/>
        </c:manualLayout>
      </c:layout>
      <c:scatterChart>
        <c:scatterStyle val="smoothMarker"/>
        <c:varyColors val="0"/>
        <c:ser>
          <c:idx val="4"/>
          <c:order val="0"/>
          <c:tx>
            <c:strRef>
              <c:f>berekening!$B$2</c:f>
              <c:strCache>
                <c:ptCount val="1"/>
                <c:pt idx="0">
                  <c:v>qv = 50 mm/jr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berekening!$A$10:$A$18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berekening!$B$10:$B$18</c:f>
              <c:numCache>
                <c:formatCode>0.0</c:formatCode>
                <c:ptCount val="9"/>
                <c:pt idx="0">
                  <c:v>1.8264840182648401</c:v>
                </c:pt>
                <c:pt idx="1">
                  <c:v>1.797945205479452</c:v>
                </c:pt>
                <c:pt idx="2">
                  <c:v>1.7123287671232876</c:v>
                </c:pt>
                <c:pt idx="3">
                  <c:v>1.5696347031963469</c:v>
                </c:pt>
                <c:pt idx="4">
                  <c:v>1.3698630136986301</c:v>
                </c:pt>
                <c:pt idx="5">
                  <c:v>1.1130136986301369</c:v>
                </c:pt>
                <c:pt idx="6">
                  <c:v>0.79908675799086759</c:v>
                </c:pt>
                <c:pt idx="7">
                  <c:v>0.42808219178082191</c:v>
                </c:pt>
                <c:pt idx="8">
                  <c:v>0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berekening!$C$2</c:f>
              <c:strCache>
                <c:ptCount val="1"/>
                <c:pt idx="0">
                  <c:v>qv = 100 mm/jr</c:v>
                </c:pt>
              </c:strCache>
            </c:strRef>
          </c:tx>
          <c:spPr>
            <a:ln>
              <a:solidFill>
                <a:srgbClr val="FAD391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xVal>
            <c:numRef>
              <c:f>berekening!$A$10:$A$18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berekening!$C$10:$C$18</c:f>
              <c:numCache>
                <c:formatCode>0.0</c:formatCode>
                <c:ptCount val="9"/>
                <c:pt idx="0">
                  <c:v>3.6529680365296802</c:v>
                </c:pt>
                <c:pt idx="1">
                  <c:v>3.595890410958904</c:v>
                </c:pt>
                <c:pt idx="2">
                  <c:v>3.4246575342465753</c:v>
                </c:pt>
                <c:pt idx="3">
                  <c:v>3.1392694063926938</c:v>
                </c:pt>
                <c:pt idx="4">
                  <c:v>2.7397260273972601</c:v>
                </c:pt>
                <c:pt idx="5">
                  <c:v>2.2260273972602738</c:v>
                </c:pt>
                <c:pt idx="6">
                  <c:v>1.5981735159817352</c:v>
                </c:pt>
                <c:pt idx="7">
                  <c:v>0.85616438356164382</c:v>
                </c:pt>
                <c:pt idx="8">
                  <c:v>0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berekening!$D$2</c:f>
              <c:strCache>
                <c:ptCount val="1"/>
                <c:pt idx="0">
                  <c:v>qv = 200 mm/jr</c:v>
                </c:pt>
              </c:strCache>
            </c:strRef>
          </c:tx>
          <c:spPr>
            <a:ln>
              <a:solidFill>
                <a:srgbClr val="D1CEC0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D1CEC0"/>
                </a:solidFill>
              </a:ln>
            </c:spPr>
          </c:marker>
          <c:xVal>
            <c:numRef>
              <c:f>berekening!$A$10:$A$18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berekening!$D$10:$D$18</c:f>
              <c:numCache>
                <c:formatCode>0.0</c:formatCode>
                <c:ptCount val="9"/>
                <c:pt idx="0">
                  <c:v>7.3059360730593603</c:v>
                </c:pt>
                <c:pt idx="1">
                  <c:v>7.1917808219178081</c:v>
                </c:pt>
                <c:pt idx="2">
                  <c:v>6.8493150684931505</c:v>
                </c:pt>
                <c:pt idx="3">
                  <c:v>6.2785388127853876</c:v>
                </c:pt>
                <c:pt idx="4">
                  <c:v>5.4794520547945202</c:v>
                </c:pt>
                <c:pt idx="5">
                  <c:v>4.4520547945205475</c:v>
                </c:pt>
                <c:pt idx="6">
                  <c:v>3.1963470319634704</c:v>
                </c:pt>
                <c:pt idx="7">
                  <c:v>1.7123287671232876</c:v>
                </c:pt>
                <c:pt idx="8">
                  <c:v>0</c:v>
                </c:pt>
              </c:numCache>
            </c:numRef>
          </c:yVal>
          <c:smooth val="1"/>
        </c:ser>
        <c:ser>
          <c:idx val="1"/>
          <c:order val="3"/>
          <c:tx>
            <c:strRef>
              <c:f>berekening!$E$2</c:f>
              <c:strCache>
                <c:ptCount val="1"/>
                <c:pt idx="0">
                  <c:v>qv = 300 mm/jr</c:v>
                </c:pt>
              </c:strCache>
            </c:strRef>
          </c:tx>
          <c:spPr>
            <a:ln>
              <a:solidFill>
                <a:srgbClr val="6C96D0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6C96D0"/>
                </a:solidFill>
              </a:ln>
            </c:spPr>
          </c:marker>
          <c:xVal>
            <c:numRef>
              <c:f>berekening!$A$10:$A$18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berekening!$E$10:$E$18</c:f>
              <c:numCache>
                <c:formatCode>0.0</c:formatCode>
                <c:ptCount val="9"/>
                <c:pt idx="0">
                  <c:v>10.95890410958904</c:v>
                </c:pt>
                <c:pt idx="1">
                  <c:v>10.787671232876711</c:v>
                </c:pt>
                <c:pt idx="2">
                  <c:v>10.273972602739725</c:v>
                </c:pt>
                <c:pt idx="3">
                  <c:v>9.417808219178081</c:v>
                </c:pt>
                <c:pt idx="4">
                  <c:v>8.2191780821917799</c:v>
                </c:pt>
                <c:pt idx="5">
                  <c:v>6.6780821917808204</c:v>
                </c:pt>
                <c:pt idx="6">
                  <c:v>4.7945205479452051</c:v>
                </c:pt>
                <c:pt idx="7">
                  <c:v>2.5684931506849313</c:v>
                </c:pt>
                <c:pt idx="8">
                  <c:v>0</c:v>
                </c:pt>
              </c:numCache>
            </c:numRef>
          </c:yVal>
          <c:smooth val="1"/>
        </c:ser>
        <c:ser>
          <c:idx val="2"/>
          <c:order val="4"/>
          <c:tx>
            <c:strRef>
              <c:f>berekening!$F$2</c:f>
              <c:strCache>
                <c:ptCount val="1"/>
                <c:pt idx="0">
                  <c:v>qv = 350 mm/jr</c:v>
                </c:pt>
              </c:strCache>
            </c:strRef>
          </c:tx>
          <c:spPr>
            <a:ln>
              <a:solidFill>
                <a:srgbClr val="131598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131598"/>
                </a:solidFill>
              </a:ln>
            </c:spPr>
          </c:marker>
          <c:xVal>
            <c:numRef>
              <c:f>berekening!$A$10:$A$18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berekening!$F$10:$F$18</c:f>
              <c:numCache>
                <c:formatCode>0.0</c:formatCode>
                <c:ptCount val="9"/>
                <c:pt idx="0">
                  <c:v>12.785388127853881</c:v>
                </c:pt>
                <c:pt idx="1">
                  <c:v>12.585616438356166</c:v>
                </c:pt>
                <c:pt idx="2">
                  <c:v>11.986301369863012</c:v>
                </c:pt>
                <c:pt idx="3">
                  <c:v>10.987442922374429</c:v>
                </c:pt>
                <c:pt idx="4">
                  <c:v>9.5890410958904102</c:v>
                </c:pt>
                <c:pt idx="5">
                  <c:v>7.7910958904109577</c:v>
                </c:pt>
                <c:pt idx="6">
                  <c:v>5.5936073059360725</c:v>
                </c:pt>
                <c:pt idx="7">
                  <c:v>2.9965753424657531</c:v>
                </c:pt>
                <c:pt idx="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99616"/>
        <c:axId val="86406272"/>
      </c:scatterChart>
      <c:valAx>
        <c:axId val="86399616"/>
        <c:scaling>
          <c:orientation val="minMax"/>
          <c:max val="400"/>
        </c:scaling>
        <c:delete val="0"/>
        <c:axPos val="b"/>
        <c:majorGridlines/>
        <c:title>
          <c:tx>
            <c:rich>
              <a:bodyPr anchor="ctr" anchorCtr="0"/>
              <a:lstStyle/>
              <a:p>
                <a:pPr>
                  <a:defRPr/>
                </a:pPr>
                <a:r>
                  <a:rPr lang="en-US"/>
                  <a:t>afstand r tot</a:t>
                </a:r>
                <a:r>
                  <a:rPr lang="en-US" baseline="0"/>
                  <a:t> het midden van het gebied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1673269356955381"/>
              <c:y val="3.2583472203372484E-3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crossAx val="86406272"/>
        <c:crosses val="autoZero"/>
        <c:crossBetween val="midCat"/>
      </c:valAx>
      <c:valAx>
        <c:axId val="86406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verlaging </a:t>
                </a:r>
                <a:r>
                  <a:rPr lang="nl-NL" baseline="0"/>
                  <a:t>van het grondwater (cm)</a:t>
                </a:r>
                <a:endParaRPr lang="nl-NL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86399616"/>
        <c:crosses val="autoZero"/>
        <c:crossBetween val="midCat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62848917322834641"/>
          <c:y val="0.14715208883529382"/>
          <c:w val="0.32463582677165354"/>
          <c:h val="0.31764713734895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6413221784777"/>
          <c:y val="0.13439875762301956"/>
          <c:w val="0.84848712270341198"/>
          <c:h val="0.82250184109411051"/>
        </c:manualLayout>
      </c:layout>
      <c:scatterChart>
        <c:scatterStyle val="smoothMarker"/>
        <c:varyColors val="0"/>
        <c:ser>
          <c:idx val="4"/>
          <c:order val="0"/>
          <c:tx>
            <c:strRef>
              <c:f>berekening!$B$2</c:f>
              <c:strCache>
                <c:ptCount val="1"/>
                <c:pt idx="0">
                  <c:v>qv = 50 mm/jr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berekening!$A$10:$A$18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berekening!$B$22:$B$30</c:f>
              <c:numCache>
                <c:formatCode>0.00</c:formatCode>
                <c:ptCount val="9"/>
                <c:pt idx="0">
                  <c:v>0</c:v>
                </c:pt>
                <c:pt idx="1">
                  <c:v>3.4246575342465752E-3</c:v>
                </c:pt>
                <c:pt idx="2">
                  <c:v>6.8493150684931503E-3</c:v>
                </c:pt>
                <c:pt idx="3">
                  <c:v>1.0273972602739725E-2</c:v>
                </c:pt>
                <c:pt idx="4">
                  <c:v>1.3698630136986301E-2</c:v>
                </c:pt>
                <c:pt idx="5">
                  <c:v>1.7123287671232876E-2</c:v>
                </c:pt>
                <c:pt idx="6">
                  <c:v>2.0547945205479451E-2</c:v>
                </c:pt>
                <c:pt idx="7">
                  <c:v>2.3972602739726026E-2</c:v>
                </c:pt>
                <c:pt idx="8">
                  <c:v>2.7397260273972601E-2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berekening!$C$2</c:f>
              <c:strCache>
                <c:ptCount val="1"/>
                <c:pt idx="0">
                  <c:v>qv = 100 mm/jr</c:v>
                </c:pt>
              </c:strCache>
            </c:strRef>
          </c:tx>
          <c:spPr>
            <a:ln>
              <a:solidFill>
                <a:srgbClr val="FAD391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xVal>
            <c:numRef>
              <c:f>berekening!$A$10:$A$18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berekening!$C$22:$C$30</c:f>
              <c:numCache>
                <c:formatCode>0.00</c:formatCode>
                <c:ptCount val="9"/>
                <c:pt idx="0">
                  <c:v>0</c:v>
                </c:pt>
                <c:pt idx="1">
                  <c:v>6.8493150684931503E-3</c:v>
                </c:pt>
                <c:pt idx="2">
                  <c:v>1.3698630136986301E-2</c:v>
                </c:pt>
                <c:pt idx="3">
                  <c:v>2.0547945205479451E-2</c:v>
                </c:pt>
                <c:pt idx="4">
                  <c:v>2.7397260273972601E-2</c:v>
                </c:pt>
                <c:pt idx="5">
                  <c:v>3.4246575342465752E-2</c:v>
                </c:pt>
                <c:pt idx="6">
                  <c:v>4.1095890410958902E-2</c:v>
                </c:pt>
                <c:pt idx="7">
                  <c:v>4.7945205479452052E-2</c:v>
                </c:pt>
                <c:pt idx="8">
                  <c:v>5.4794520547945202E-2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berekening!$D$2</c:f>
              <c:strCache>
                <c:ptCount val="1"/>
                <c:pt idx="0">
                  <c:v>qv = 200 mm/jr</c:v>
                </c:pt>
              </c:strCache>
            </c:strRef>
          </c:tx>
          <c:spPr>
            <a:ln>
              <a:solidFill>
                <a:srgbClr val="D1CEC0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D1CEC0"/>
                </a:solidFill>
              </a:ln>
            </c:spPr>
          </c:marker>
          <c:xVal>
            <c:numRef>
              <c:f>berekening!$A$10:$A$18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berekening!$D$22:$D$30</c:f>
              <c:numCache>
                <c:formatCode>0.00</c:formatCode>
                <c:ptCount val="9"/>
                <c:pt idx="0">
                  <c:v>0</c:v>
                </c:pt>
                <c:pt idx="1">
                  <c:v>1.3698630136986301E-2</c:v>
                </c:pt>
                <c:pt idx="2">
                  <c:v>2.7397260273972601E-2</c:v>
                </c:pt>
                <c:pt idx="3">
                  <c:v>4.1095890410958902E-2</c:v>
                </c:pt>
                <c:pt idx="4">
                  <c:v>5.4794520547945202E-2</c:v>
                </c:pt>
                <c:pt idx="5">
                  <c:v>6.8493150684931503E-2</c:v>
                </c:pt>
                <c:pt idx="6">
                  <c:v>8.2191780821917804E-2</c:v>
                </c:pt>
                <c:pt idx="7">
                  <c:v>9.5890410958904104E-2</c:v>
                </c:pt>
                <c:pt idx="8">
                  <c:v>0.1095890410958904</c:v>
                </c:pt>
              </c:numCache>
            </c:numRef>
          </c:yVal>
          <c:smooth val="1"/>
        </c:ser>
        <c:ser>
          <c:idx val="1"/>
          <c:order val="3"/>
          <c:tx>
            <c:strRef>
              <c:f>berekening!$E$2</c:f>
              <c:strCache>
                <c:ptCount val="1"/>
                <c:pt idx="0">
                  <c:v>qv = 300 mm/jr</c:v>
                </c:pt>
              </c:strCache>
            </c:strRef>
          </c:tx>
          <c:spPr>
            <a:ln>
              <a:solidFill>
                <a:srgbClr val="6C96D0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6C96D0"/>
                </a:solidFill>
              </a:ln>
            </c:spPr>
          </c:marker>
          <c:xVal>
            <c:numRef>
              <c:f>berekening!$A$10:$A$18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berekening!$E$22:$E$30</c:f>
              <c:numCache>
                <c:formatCode>0.00</c:formatCode>
                <c:ptCount val="9"/>
                <c:pt idx="0">
                  <c:v>0</c:v>
                </c:pt>
                <c:pt idx="1">
                  <c:v>2.0547945205479451E-2</c:v>
                </c:pt>
                <c:pt idx="2">
                  <c:v>4.1095890410958902E-2</c:v>
                </c:pt>
                <c:pt idx="3">
                  <c:v>6.1643835616438353E-2</c:v>
                </c:pt>
                <c:pt idx="4">
                  <c:v>8.2191780821917804E-2</c:v>
                </c:pt>
                <c:pt idx="5">
                  <c:v>0.10273972602739725</c:v>
                </c:pt>
                <c:pt idx="6">
                  <c:v>0.12328767123287671</c:v>
                </c:pt>
                <c:pt idx="7">
                  <c:v>0.14383561643835616</c:v>
                </c:pt>
                <c:pt idx="8">
                  <c:v>0.16438356164383561</c:v>
                </c:pt>
              </c:numCache>
            </c:numRef>
          </c:yVal>
          <c:smooth val="1"/>
        </c:ser>
        <c:ser>
          <c:idx val="2"/>
          <c:order val="4"/>
          <c:tx>
            <c:strRef>
              <c:f>berekening!$F$2</c:f>
              <c:strCache>
                <c:ptCount val="1"/>
                <c:pt idx="0">
                  <c:v>qv = 350 mm/jr</c:v>
                </c:pt>
              </c:strCache>
            </c:strRef>
          </c:tx>
          <c:spPr>
            <a:ln>
              <a:solidFill>
                <a:srgbClr val="131598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131598"/>
                </a:solidFill>
              </a:ln>
            </c:spPr>
          </c:marker>
          <c:xVal>
            <c:numRef>
              <c:f>berekening!$A$10:$A$18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berekening!$F$22:$F$30</c:f>
              <c:numCache>
                <c:formatCode>0.00</c:formatCode>
                <c:ptCount val="9"/>
                <c:pt idx="0">
                  <c:v>0</c:v>
                </c:pt>
                <c:pt idx="1">
                  <c:v>2.3972602739726026E-2</c:v>
                </c:pt>
                <c:pt idx="2">
                  <c:v>4.7945205479452052E-2</c:v>
                </c:pt>
                <c:pt idx="3">
                  <c:v>7.1917808219178078E-2</c:v>
                </c:pt>
                <c:pt idx="4">
                  <c:v>9.5890410958904104E-2</c:v>
                </c:pt>
                <c:pt idx="5">
                  <c:v>0.11986301369863013</c:v>
                </c:pt>
                <c:pt idx="6">
                  <c:v>0.14383561643835616</c:v>
                </c:pt>
                <c:pt idx="7">
                  <c:v>0.1678082191780822</c:v>
                </c:pt>
                <c:pt idx="8">
                  <c:v>0.19178082191780821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90400"/>
        <c:axId val="87601152"/>
      </c:scatterChart>
      <c:valAx>
        <c:axId val="87590400"/>
        <c:scaling>
          <c:orientation val="minMax"/>
          <c:max val="400"/>
        </c:scaling>
        <c:delete val="0"/>
        <c:axPos val="b"/>
        <c:majorGridlines/>
        <c:title>
          <c:tx>
            <c:rich>
              <a:bodyPr anchor="ctr" anchorCtr="0"/>
              <a:lstStyle/>
              <a:p>
                <a:pPr>
                  <a:defRPr/>
                </a:pPr>
                <a:r>
                  <a:rPr lang="en-US"/>
                  <a:t>afstand r tot</a:t>
                </a:r>
                <a:r>
                  <a:rPr lang="en-US" baseline="0"/>
                  <a:t> het midden van het gebied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1673269356955381"/>
              <c:y val="3.2583472203372484E-3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crossAx val="87601152"/>
        <c:crosses val="autoZero"/>
        <c:crossBetween val="midCat"/>
      </c:valAx>
      <c:valAx>
        <c:axId val="87601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debiet</a:t>
                </a:r>
                <a:r>
                  <a:rPr lang="nl-NL" baseline="0"/>
                  <a:t> ivan het grondwater (m2/dag)</a:t>
                </a:r>
                <a:endParaRPr lang="nl-NL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87590400"/>
        <c:crosses val="autoZero"/>
        <c:crossBetween val="midCat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13109333989501315"/>
          <c:y val="0.15774811385192486"/>
          <c:w val="0.31161499343832022"/>
          <c:h val="0.3459032040599740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14287</xdr:rowOff>
    </xdr:from>
    <xdr:to>
      <xdr:col>15</xdr:col>
      <xdr:colOff>0</xdr:colOff>
      <xdr:row>18</xdr:row>
      <xdr:rowOff>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9525</xdr:rowOff>
    </xdr:from>
    <xdr:to>
      <xdr:col>15</xdr:col>
      <xdr:colOff>0</xdr:colOff>
      <xdr:row>37</xdr:row>
      <xdr:rowOff>4763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workbookViewId="0"/>
  </sheetViews>
  <sheetFormatPr defaultRowHeight="15" x14ac:dyDescent="0.25"/>
  <cols>
    <col min="1" max="4" width="17.85546875" style="1" customWidth="1"/>
    <col min="5" max="6" width="17.85546875" customWidth="1"/>
  </cols>
  <sheetData>
    <row r="2" spans="1:6" x14ac:dyDescent="0.25">
      <c r="A2" s="1" t="s">
        <v>4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</row>
    <row r="4" spans="1:6" x14ac:dyDescent="0.25">
      <c r="A4" s="1" t="s">
        <v>8</v>
      </c>
      <c r="B4">
        <v>50</v>
      </c>
      <c r="C4">
        <v>100</v>
      </c>
      <c r="D4">
        <v>200</v>
      </c>
      <c r="E4">
        <v>300</v>
      </c>
      <c r="F4">
        <v>350</v>
      </c>
    </row>
    <row r="5" spans="1:6" x14ac:dyDescent="0.25">
      <c r="A5" s="1" t="s">
        <v>2</v>
      </c>
      <c r="B5">
        <v>300</v>
      </c>
      <c r="C5">
        <v>300</v>
      </c>
      <c r="D5">
        <v>300</v>
      </c>
      <c r="E5">
        <v>300</v>
      </c>
      <c r="F5">
        <v>300</v>
      </c>
    </row>
    <row r="6" spans="1:6" x14ac:dyDescent="0.25">
      <c r="B6"/>
      <c r="C6"/>
      <c r="D6"/>
    </row>
    <row r="7" spans="1:6" x14ac:dyDescent="0.25">
      <c r="A7" s="1" t="s">
        <v>1</v>
      </c>
      <c r="B7">
        <f>$A$18</f>
        <v>400</v>
      </c>
      <c r="C7">
        <f t="shared" ref="C7:F7" si="0">$A$18</f>
        <v>400</v>
      </c>
      <c r="D7">
        <f t="shared" si="0"/>
        <v>400</v>
      </c>
      <c r="E7">
        <f t="shared" si="0"/>
        <v>400</v>
      </c>
      <c r="F7">
        <f t="shared" si="0"/>
        <v>400</v>
      </c>
    </row>
    <row r="8" spans="1:6" x14ac:dyDescent="0.25">
      <c r="B8"/>
      <c r="C8"/>
      <c r="D8"/>
    </row>
    <row r="9" spans="1:6" x14ac:dyDescent="0.25">
      <c r="A9" s="1" t="s">
        <v>0</v>
      </c>
      <c r="B9" s="1" t="s">
        <v>3</v>
      </c>
      <c r="C9" s="1" t="s">
        <v>3</v>
      </c>
      <c r="D9" s="1" t="s">
        <v>3</v>
      </c>
      <c r="E9" s="1" t="s">
        <v>3</v>
      </c>
      <c r="F9" s="1" t="s">
        <v>3</v>
      </c>
    </row>
    <row r="10" spans="1:6" x14ac:dyDescent="0.25">
      <c r="A10" s="1">
        <v>0</v>
      </c>
      <c r="B10" s="2">
        <f>(B$4/365/1000)/(4*B$5)*(B$7^2-$A10^2)*100</f>
        <v>1.8264840182648401</v>
      </c>
      <c r="C10" s="2">
        <f>(C$4/365/1000)/(4*C$5)*(C$7^2-$A10^2)*100</f>
        <v>3.6529680365296802</v>
      </c>
      <c r="D10" s="2">
        <f>(D$4/365/1000)/(4*D$5)*(D$7^2-$A10^2)*100</f>
        <v>7.3059360730593603</v>
      </c>
      <c r="E10" s="2">
        <f>(E$4/365/1000)/(4*E$5)*(E$7^2-$A10^2)*100</f>
        <v>10.95890410958904</v>
      </c>
      <c r="F10" s="2">
        <f>(F$4/365/1000)/(4*F$5)*(F$7^2-$A10^2)*100</f>
        <v>12.785388127853881</v>
      </c>
    </row>
    <row r="11" spans="1:6" x14ac:dyDescent="0.25">
      <c r="A11" s="1">
        <v>50</v>
      </c>
      <c r="B11" s="2">
        <f>(B$4/365/1000)/(4*B$5)*(B$7^2-$A11^2)*100</f>
        <v>1.797945205479452</v>
      </c>
      <c r="C11" s="2">
        <f>(C$4/365/1000)/(4*C$5)*(C$7^2-$A11^2)*100</f>
        <v>3.595890410958904</v>
      </c>
      <c r="D11" s="2">
        <f>(D$4/365/1000)/(4*D$5)*(D$7^2-$A11^2)*100</f>
        <v>7.1917808219178081</v>
      </c>
      <c r="E11" s="2">
        <f>(E$4/365/1000)/(4*E$5)*(E$7^2-$A11^2)*100</f>
        <v>10.787671232876711</v>
      </c>
      <c r="F11" s="2">
        <f>(F$4/365/1000)/(4*F$5)*(F$7^2-$A11^2)*100</f>
        <v>12.585616438356166</v>
      </c>
    </row>
    <row r="12" spans="1:6" x14ac:dyDescent="0.25">
      <c r="A12" s="1">
        <v>100</v>
      </c>
      <c r="B12" s="2">
        <f>(B$4/365/1000)/(4*B$5)*(B$7^2-$A12^2)*100</f>
        <v>1.7123287671232876</v>
      </c>
      <c r="C12" s="2">
        <f>(C$4/365/1000)/(4*C$5)*(C$7^2-$A12^2)*100</f>
        <v>3.4246575342465753</v>
      </c>
      <c r="D12" s="2">
        <f>(D$4/365/1000)/(4*D$5)*(D$7^2-$A12^2)*100</f>
        <v>6.8493150684931505</v>
      </c>
      <c r="E12" s="2">
        <f>(E$4/365/1000)/(4*E$5)*(E$7^2-$A12^2)*100</f>
        <v>10.273972602739725</v>
      </c>
      <c r="F12" s="2">
        <f>(F$4/365/1000)/(4*F$5)*(F$7^2-$A12^2)*100</f>
        <v>11.986301369863012</v>
      </c>
    </row>
    <row r="13" spans="1:6" x14ac:dyDescent="0.25">
      <c r="A13" s="1">
        <v>150</v>
      </c>
      <c r="B13" s="2">
        <f>(B$4/365/1000)/(4*B$5)*(B$7^2-$A13^2)*100</f>
        <v>1.5696347031963469</v>
      </c>
      <c r="C13" s="2">
        <f>(C$4/365/1000)/(4*C$5)*(C$7^2-$A13^2)*100</f>
        <v>3.1392694063926938</v>
      </c>
      <c r="D13" s="2">
        <f>(D$4/365/1000)/(4*D$5)*(D$7^2-$A13^2)*100</f>
        <v>6.2785388127853876</v>
      </c>
      <c r="E13" s="2">
        <f>(E$4/365/1000)/(4*E$5)*(E$7^2-$A13^2)*100</f>
        <v>9.417808219178081</v>
      </c>
      <c r="F13" s="2">
        <f>(F$4/365/1000)/(4*F$5)*(F$7^2-$A13^2)*100</f>
        <v>10.987442922374429</v>
      </c>
    </row>
    <row r="14" spans="1:6" x14ac:dyDescent="0.25">
      <c r="A14" s="1">
        <v>200</v>
      </c>
      <c r="B14" s="2">
        <f>(B$4/365/1000)/(4*B$5)*(B$7^2-$A14^2)*100</f>
        <v>1.3698630136986301</v>
      </c>
      <c r="C14" s="2">
        <f>(C$4/365/1000)/(4*C$5)*(C$7^2-$A14^2)*100</f>
        <v>2.7397260273972601</v>
      </c>
      <c r="D14" s="2">
        <f>(D$4/365/1000)/(4*D$5)*(D$7^2-$A14^2)*100</f>
        <v>5.4794520547945202</v>
      </c>
      <c r="E14" s="2">
        <f>(E$4/365/1000)/(4*E$5)*(E$7^2-$A14^2)*100</f>
        <v>8.2191780821917799</v>
      </c>
      <c r="F14" s="2">
        <f>(F$4/365/1000)/(4*F$5)*(F$7^2-$A14^2)*100</f>
        <v>9.5890410958904102</v>
      </c>
    </row>
    <row r="15" spans="1:6" x14ac:dyDescent="0.25">
      <c r="A15" s="1">
        <v>250</v>
      </c>
      <c r="B15" s="2">
        <f>(B$4/365/1000)/(4*B$5)*(B$7^2-$A15^2)*100</f>
        <v>1.1130136986301369</v>
      </c>
      <c r="C15" s="2">
        <f>(C$4/365/1000)/(4*C$5)*(C$7^2-$A15^2)*100</f>
        <v>2.2260273972602738</v>
      </c>
      <c r="D15" s="2">
        <f>(D$4/365/1000)/(4*D$5)*(D$7^2-$A15^2)*100</f>
        <v>4.4520547945205475</v>
      </c>
      <c r="E15" s="2">
        <f>(E$4/365/1000)/(4*E$5)*(E$7^2-$A15^2)*100</f>
        <v>6.6780821917808204</v>
      </c>
      <c r="F15" s="2">
        <f>(F$4/365/1000)/(4*F$5)*(F$7^2-$A15^2)*100</f>
        <v>7.7910958904109577</v>
      </c>
    </row>
    <row r="16" spans="1:6" x14ac:dyDescent="0.25">
      <c r="A16" s="1">
        <v>300</v>
      </c>
      <c r="B16" s="2">
        <f>(B$4/365/1000)/(4*B$5)*(B$7^2-$A16^2)*100</f>
        <v>0.79908675799086759</v>
      </c>
      <c r="C16" s="2">
        <f>(C$4/365/1000)/(4*C$5)*(C$7^2-$A16^2)*100</f>
        <v>1.5981735159817352</v>
      </c>
      <c r="D16" s="2">
        <f>(D$4/365/1000)/(4*D$5)*(D$7^2-$A16^2)*100</f>
        <v>3.1963470319634704</v>
      </c>
      <c r="E16" s="2">
        <f>(E$4/365/1000)/(4*E$5)*(E$7^2-$A16^2)*100</f>
        <v>4.7945205479452051</v>
      </c>
      <c r="F16" s="2">
        <f>(F$4/365/1000)/(4*F$5)*(F$7^2-$A16^2)*100</f>
        <v>5.5936073059360725</v>
      </c>
    </row>
    <row r="17" spans="1:6" x14ac:dyDescent="0.25">
      <c r="A17" s="1">
        <v>350</v>
      </c>
      <c r="B17" s="2">
        <f>(B$4/365/1000)/(4*B$5)*(B$7^2-$A17^2)*100</f>
        <v>0.42808219178082191</v>
      </c>
      <c r="C17" s="2">
        <f>(C$4/365/1000)/(4*C$5)*(C$7^2-$A17^2)*100</f>
        <v>0.85616438356164382</v>
      </c>
      <c r="D17" s="2">
        <f>(D$4/365/1000)/(4*D$5)*(D$7^2-$A17^2)*100</f>
        <v>1.7123287671232876</v>
      </c>
      <c r="E17" s="2">
        <f>(E$4/365/1000)/(4*E$5)*(E$7^2-$A17^2)*100</f>
        <v>2.5684931506849313</v>
      </c>
      <c r="F17" s="2">
        <f>(F$4/365/1000)/(4*F$5)*(F$7^2-$A17^2)*100</f>
        <v>2.9965753424657531</v>
      </c>
    </row>
    <row r="18" spans="1:6" x14ac:dyDescent="0.25">
      <c r="A18" s="1">
        <v>400</v>
      </c>
      <c r="B18" s="2">
        <f>(B$4/365/1000)/(4*B$5)*(B$7^2-$A18^2)*100</f>
        <v>0</v>
      </c>
      <c r="C18" s="2">
        <f>(C$4/365/1000)/(4*C$5)*(C$7^2-$A18^2)*100</f>
        <v>0</v>
      </c>
      <c r="D18" s="2">
        <f>(D$4/365/1000)/(4*D$5)*(D$7^2-$A18^2)*100</f>
        <v>0</v>
      </c>
      <c r="E18" s="2">
        <f>(E$4/365/1000)/(4*E$5)*(E$7^2-$A18^2)*100</f>
        <v>0</v>
      </c>
      <c r="F18" s="2">
        <f>(F$4/365/1000)/(4*F$5)*(F$7^2-$A18^2)*100</f>
        <v>0</v>
      </c>
    </row>
    <row r="19" spans="1:6" x14ac:dyDescent="0.25">
      <c r="B19" s="2"/>
      <c r="C19" s="2"/>
      <c r="D19" s="2"/>
      <c r="E19" s="2"/>
      <c r="F19" s="2"/>
    </row>
    <row r="21" spans="1:6" x14ac:dyDescent="0.25">
      <c r="A21" s="1" t="s">
        <v>0</v>
      </c>
      <c r="B21" s="1" t="s">
        <v>14</v>
      </c>
      <c r="C21" s="1" t="s">
        <v>14</v>
      </c>
      <c r="D21" s="1" t="s">
        <v>14</v>
      </c>
      <c r="E21" s="1" t="s">
        <v>14</v>
      </c>
      <c r="F21" s="1" t="s">
        <v>14</v>
      </c>
    </row>
    <row r="22" spans="1:6" x14ac:dyDescent="0.25">
      <c r="A22" s="1">
        <f>A10</f>
        <v>0</v>
      </c>
      <c r="B22" s="4">
        <f t="shared" ref="B22:F30" si="1">(B$4/365/1000)/2*$A22</f>
        <v>0</v>
      </c>
      <c r="C22" s="4">
        <f t="shared" si="1"/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</row>
    <row r="23" spans="1:6" x14ac:dyDescent="0.25">
      <c r="A23" s="1">
        <f>A11</f>
        <v>50</v>
      </c>
      <c r="B23" s="4">
        <f>(B$4/365/1000)/2*$A23</f>
        <v>3.4246575342465752E-3</v>
      </c>
      <c r="C23" s="4">
        <f t="shared" si="1"/>
        <v>6.8493150684931503E-3</v>
      </c>
      <c r="D23" s="4">
        <f t="shared" si="1"/>
        <v>1.3698630136986301E-2</v>
      </c>
      <c r="E23" s="4">
        <f t="shared" si="1"/>
        <v>2.0547945205479451E-2</v>
      </c>
      <c r="F23" s="4">
        <f t="shared" si="1"/>
        <v>2.3972602739726026E-2</v>
      </c>
    </row>
    <row r="24" spans="1:6" x14ac:dyDescent="0.25">
      <c r="A24" s="1">
        <f>A12</f>
        <v>100</v>
      </c>
      <c r="B24" s="4">
        <f t="shared" ref="B24:B30" si="2">(B$4/365/1000)/2*$A24</f>
        <v>6.8493150684931503E-3</v>
      </c>
      <c r="C24" s="4">
        <f t="shared" si="1"/>
        <v>1.3698630136986301E-2</v>
      </c>
      <c r="D24" s="4">
        <f t="shared" si="1"/>
        <v>2.7397260273972601E-2</v>
      </c>
      <c r="E24" s="4">
        <f t="shared" si="1"/>
        <v>4.1095890410958902E-2</v>
      </c>
      <c r="F24" s="4">
        <f t="shared" si="1"/>
        <v>4.7945205479452052E-2</v>
      </c>
    </row>
    <row r="25" spans="1:6" x14ac:dyDescent="0.25">
      <c r="A25" s="1">
        <f>A13</f>
        <v>150</v>
      </c>
      <c r="B25" s="4">
        <f t="shared" si="2"/>
        <v>1.0273972602739725E-2</v>
      </c>
      <c r="C25" s="4">
        <f t="shared" si="1"/>
        <v>2.0547945205479451E-2</v>
      </c>
      <c r="D25" s="4">
        <f t="shared" si="1"/>
        <v>4.1095890410958902E-2</v>
      </c>
      <c r="E25" s="4">
        <f t="shared" si="1"/>
        <v>6.1643835616438353E-2</v>
      </c>
      <c r="F25" s="4">
        <f t="shared" si="1"/>
        <v>7.1917808219178078E-2</v>
      </c>
    </row>
    <row r="26" spans="1:6" x14ac:dyDescent="0.25">
      <c r="A26" s="1">
        <f>A14</f>
        <v>200</v>
      </c>
      <c r="B26" s="4">
        <f t="shared" si="2"/>
        <v>1.3698630136986301E-2</v>
      </c>
      <c r="C26" s="4">
        <f t="shared" si="1"/>
        <v>2.7397260273972601E-2</v>
      </c>
      <c r="D26" s="4">
        <f t="shared" si="1"/>
        <v>5.4794520547945202E-2</v>
      </c>
      <c r="E26" s="4">
        <f t="shared" si="1"/>
        <v>8.2191780821917804E-2</v>
      </c>
      <c r="F26" s="4">
        <f t="shared" si="1"/>
        <v>9.5890410958904104E-2</v>
      </c>
    </row>
    <row r="27" spans="1:6" x14ac:dyDescent="0.25">
      <c r="A27" s="1">
        <f>A15</f>
        <v>250</v>
      </c>
      <c r="B27" s="4">
        <f t="shared" si="2"/>
        <v>1.7123287671232876E-2</v>
      </c>
      <c r="C27" s="4">
        <f t="shared" si="1"/>
        <v>3.4246575342465752E-2</v>
      </c>
      <c r="D27" s="4">
        <f t="shared" si="1"/>
        <v>6.8493150684931503E-2</v>
      </c>
      <c r="E27" s="4">
        <f t="shared" si="1"/>
        <v>0.10273972602739725</v>
      </c>
      <c r="F27" s="4">
        <f t="shared" si="1"/>
        <v>0.11986301369863013</v>
      </c>
    </row>
    <row r="28" spans="1:6" x14ac:dyDescent="0.25">
      <c r="A28" s="1">
        <f>A16</f>
        <v>300</v>
      </c>
      <c r="B28" s="4">
        <f t="shared" si="2"/>
        <v>2.0547945205479451E-2</v>
      </c>
      <c r="C28" s="4">
        <f t="shared" si="1"/>
        <v>4.1095890410958902E-2</v>
      </c>
      <c r="D28" s="4">
        <f t="shared" si="1"/>
        <v>8.2191780821917804E-2</v>
      </c>
      <c r="E28" s="4">
        <f t="shared" si="1"/>
        <v>0.12328767123287671</v>
      </c>
      <c r="F28" s="4">
        <f t="shared" si="1"/>
        <v>0.14383561643835616</v>
      </c>
    </row>
    <row r="29" spans="1:6" x14ac:dyDescent="0.25">
      <c r="A29" s="1">
        <f>A17</f>
        <v>350</v>
      </c>
      <c r="B29" s="4">
        <f t="shared" si="2"/>
        <v>2.3972602739726026E-2</v>
      </c>
      <c r="C29" s="4">
        <f t="shared" si="1"/>
        <v>4.7945205479452052E-2</v>
      </c>
      <c r="D29" s="4">
        <f t="shared" si="1"/>
        <v>9.5890410958904104E-2</v>
      </c>
      <c r="E29" s="4">
        <f t="shared" si="1"/>
        <v>0.14383561643835616</v>
      </c>
      <c r="F29" s="4">
        <f t="shared" si="1"/>
        <v>0.1678082191780822</v>
      </c>
    </row>
    <row r="30" spans="1:6" x14ac:dyDescent="0.25">
      <c r="A30" s="1">
        <f>A18</f>
        <v>400</v>
      </c>
      <c r="B30" s="4">
        <f t="shared" si="2"/>
        <v>2.7397260273972601E-2</v>
      </c>
      <c r="C30" s="4">
        <f t="shared" si="1"/>
        <v>5.4794520547945202E-2</v>
      </c>
      <c r="D30" s="4">
        <f t="shared" si="1"/>
        <v>0.1095890410958904</v>
      </c>
      <c r="E30" s="4">
        <f t="shared" si="1"/>
        <v>0.16438356164383561</v>
      </c>
      <c r="F30" s="4">
        <f t="shared" si="1"/>
        <v>0.19178082191780821</v>
      </c>
    </row>
    <row r="33" spans="1:6" x14ac:dyDescent="0.25">
      <c r="B33" s="3" t="s">
        <v>6</v>
      </c>
    </row>
    <row r="34" spans="1:6" x14ac:dyDescent="0.25">
      <c r="A34" s="1" t="s">
        <v>5</v>
      </c>
      <c r="B34" s="1" t="s">
        <v>7</v>
      </c>
      <c r="C34" s="1" t="s">
        <v>7</v>
      </c>
      <c r="D34" s="1" t="s">
        <v>7</v>
      </c>
      <c r="E34" s="1" t="s">
        <v>7</v>
      </c>
      <c r="F34" s="1" t="s">
        <v>7</v>
      </c>
    </row>
    <row r="35" spans="1:6" x14ac:dyDescent="0.25">
      <c r="A35" s="1">
        <f>A18</f>
        <v>400</v>
      </c>
      <c r="B35" s="4">
        <f>(B30*2*PI()*$A35)/(PI()*$A35^2)*365*1000</f>
        <v>50.000000000000007</v>
      </c>
      <c r="C35" s="4">
        <f t="shared" ref="C35:F35" si="3">(C30*2*PI()*$A35)/(PI()*$A35^2)*365*1000</f>
        <v>100.00000000000001</v>
      </c>
      <c r="D35" s="4">
        <f t="shared" si="3"/>
        <v>200.00000000000003</v>
      </c>
      <c r="E35" s="4">
        <f t="shared" si="3"/>
        <v>299.99999999999994</v>
      </c>
      <c r="F35" s="4">
        <f t="shared" si="3"/>
        <v>349.99999999999994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TDM</dc:creator>
  <cp:lastModifiedBy>Grondwaterformules.nl</cp:lastModifiedBy>
  <dcterms:created xsi:type="dcterms:W3CDTF">2013-05-10T08:06:02Z</dcterms:created>
  <dcterms:modified xsi:type="dcterms:W3CDTF">2013-05-20T12:35:36Z</dcterms:modified>
</cp:coreProperties>
</file>